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tabRatio="720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<sst xmlns="http://schemas.openxmlformats.org/spreadsheetml/2006/main" count="177" uniqueCount="143">
  <si>
    <t>Minority interests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</si>
  <si>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</si>
  <si>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</si>
  <si>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</si>
  <si>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</si>
  <si>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</si>
  <si>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</si>
  <si>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</si>
  <si>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</si>
  <si>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</si>
  <si>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</si>
  <si>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</si>
  <si>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</si>
  <si>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</si>
  <si>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</si>
  <si>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</si>
  <si>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</si>
  <si>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</si>
  <si>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</si>
  <si>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Net current assets</t>
  </si>
  <si>
    <t>Profit before taxation</t>
  </si>
  <si>
    <t>Non-cash items</t>
  </si>
  <si>
    <t>Net change in current assets</t>
  </si>
  <si>
    <t>Net change in current liabilities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</si>
  <si>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</si>
  <si>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</si>
  <si>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</si>
  <si>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</si>
  <si>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</si>
  <si>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</si>
  <si>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</si>
  <si>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</si>
  <si>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</si>
  <si>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</si>
  <si>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</si>
  <si>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</si>
  <si>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</si>
  <si>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</si>
  <si>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</si>
  <si>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 xml:space="preserve">  associated companies</t>
  </si>
  <si>
    <t>N/A</t>
  </si>
  <si>
    <t>Interest expense</t>
  </si>
  <si>
    <t>Interest income</t>
  </si>
  <si>
    <t>Dividend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</si>
  <si>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</si>
  <si>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</si>
  <si>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</si>
  <si>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</si>
  <si>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</si>
  <si>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</si>
  <si>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</si>
  <si>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</si>
  <si>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Bank overdrafts</t>
  </si>
  <si>
    <t>Non operating items</t>
  </si>
  <si>
    <t>Condensed Consolidated Statement of Changes in Equity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</si>
  <si>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</si>
  <si>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</si>
  <si>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</si>
  <si>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</si>
  <si>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</si>
  <si>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</si>
  <si>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</si>
  <si>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</si>
  <si>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</si>
  <si>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</si>
  <si>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</si>
  <si>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>Prepayment against future revenues</t>
  </si>
  <si>
    <t xml:space="preserve">Redeemable convertible </t>
  </si>
  <si>
    <t xml:space="preserve">  subordinated loans</t>
  </si>
  <si>
    <t>Finance lease liabilities</t>
  </si>
  <si>
    <t>Foreign</t>
  </si>
  <si>
    <t>Exchange</t>
  </si>
  <si>
    <t>Non-distributable</t>
  </si>
  <si>
    <t>Goodwill</t>
  </si>
  <si>
    <t xml:space="preserve">  differences </t>
  </si>
  <si>
    <t>Capital*</t>
  </si>
  <si>
    <t>(Unaudited)</t>
  </si>
  <si>
    <t>(The Condensed Consolidated Statement Of Changes in Equity should be read in conjunction with the</t>
  </si>
  <si>
    <t xml:space="preserve">Net tangible assets </t>
  </si>
  <si>
    <t>At 1 February 2003</t>
  </si>
  <si>
    <t>Quarterly report on unaudited consolidated results</t>
  </si>
  <si>
    <t>31.01.03</t>
  </si>
  <si>
    <t>Reserve</t>
  </si>
  <si>
    <t xml:space="preserve">Net profit </t>
  </si>
  <si>
    <t xml:space="preserve">  for the period</t>
  </si>
  <si>
    <t>As at</t>
  </si>
  <si>
    <t>ended</t>
  </si>
  <si>
    <t>Share of results in associates</t>
  </si>
  <si>
    <t>Net profit for the period</t>
  </si>
  <si>
    <t>Cash flows from operating activities</t>
  </si>
  <si>
    <t>Net cash used in operating activities</t>
  </si>
  <si>
    <t>Cash flows from investing activities</t>
  </si>
  <si>
    <t>Advances to associates</t>
  </si>
  <si>
    <t>Cash flows from financing activities</t>
  </si>
  <si>
    <t>Drawdown of term loans</t>
  </si>
  <si>
    <t>Repayment of term loans</t>
  </si>
  <si>
    <t>Repayment of lease financing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</si>
  <si>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</si>
  <si>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</si>
  <si>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</si>
  <si>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</si>
  <si>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Net cash used in investing activities</t>
  </si>
  <si>
    <t>Net cash generated from financing activities</t>
  </si>
  <si>
    <t>(The Condensed Consolidated Balance Sheet should be read in conjunction with the</t>
  </si>
  <si>
    <t>Condensed Consolidated Income Statements</t>
  </si>
  <si>
    <t>(The Condensed Consolidated Income Statements should be read in conjunction with</t>
  </si>
  <si>
    <t>the Audited Financial Statements for the financial year ended 31st January 2003)</t>
  </si>
  <si>
    <t>Condensed Consolidated Balance Sheets</t>
  </si>
  <si>
    <t xml:space="preserve"> per share (sen)</t>
  </si>
  <si>
    <t>Audited Financial Statements for the financial year ended 31st January 2003)</t>
  </si>
  <si>
    <t>Capital**</t>
  </si>
  <si>
    <t>*  - The distributable capital reserves represent mainly the net gain from disposals of investments</t>
  </si>
  <si>
    <t>** - The non-distributable capital reserves mainly consist of share premium of another company that</t>
  </si>
  <si>
    <t xml:space="preserve">       merged with the Group in 1976.</t>
  </si>
  <si>
    <t xml:space="preserve"> Audited Financial Statements for the financial year ended 31st January 2003)</t>
  </si>
  <si>
    <t xml:space="preserve">(The Condensed Consolidated Cash Flow Statement should be read in conjunction with </t>
  </si>
  <si>
    <t>Deferred taxation assets</t>
  </si>
  <si>
    <t>- As restated</t>
  </si>
  <si>
    <t>Non current liabilities</t>
  </si>
  <si>
    <t>Note: N/A - Not applicable</t>
  </si>
  <si>
    <t>Quarter ended</t>
  </si>
  <si>
    <t>Deposits, bank and cash balances</t>
  </si>
  <si>
    <t xml:space="preserve">- Prior year adjustment </t>
  </si>
  <si>
    <t>For the period ended 31 July 2003</t>
  </si>
  <si>
    <t>Cumulative 6 months</t>
  </si>
  <si>
    <t>31.07.03</t>
  </si>
  <si>
    <t>31.07.02</t>
  </si>
  <si>
    <t>Dividend</t>
  </si>
  <si>
    <t>Issue of share capital</t>
  </si>
  <si>
    <t>As at 31 July 2003</t>
  </si>
  <si>
    <t>At 31 July 2003</t>
  </si>
  <si>
    <t>6 months</t>
  </si>
  <si>
    <r>
      <t>(Audited)</t>
    </r>
    <r>
      <rPr>
        <b/>
        <i/>
        <sz val="9"/>
        <rFont val="Courier New"/>
        <family val="3"/>
      </rPr>
      <t>#</t>
    </r>
  </si>
  <si>
    <t>Net cash outflows from acquisition of subsidiaries</t>
  </si>
  <si>
    <t>Unaudited Condensed Consolidated Cash Flow Statement</t>
  </si>
  <si>
    <t xml:space="preserve">  (Note 25)</t>
  </si>
  <si>
    <t>Dividend paid to minority shareholders</t>
  </si>
  <si>
    <t>Net decrease in cash and cash equivalents</t>
  </si>
  <si>
    <t>Amount due from associates</t>
  </si>
  <si>
    <t>Investment in jointly controlled entities</t>
  </si>
  <si>
    <t>Purchase of investment</t>
  </si>
  <si>
    <t>Dividend payable</t>
  </si>
  <si>
    <r>
      <t xml:space="preserve"> </t>
    </r>
    <r>
      <rPr>
        <b/>
        <i/>
        <sz val="9"/>
        <rFont val="Courier New"/>
        <family val="3"/>
      </rPr>
      <t>#</t>
    </r>
    <r>
      <rPr>
        <i/>
        <sz val="9"/>
        <rFont val="Courier New"/>
        <family val="3"/>
      </rPr>
      <t xml:space="preserve"> - After incorporated Prior Year Adjustments into the audited financial statements.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</si>
</sst>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i/>
      <sz val="10"/>
      <name val="Courier New"/>
      <family val="3"/>
    </font>
    <font>
      <u val="single"/>
      <sz val="10"/>
      <name val="Courier New"/>
      <family val="3"/>
    </font>
    <font>
      <sz val="9"/>
      <name val="Courier New"/>
      <family val="3"/>
    </font>
    <font>
      <b/>
      <i/>
      <sz val="9"/>
      <name val="Courier New"/>
      <family val="3"/>
    </font>
    <font>
      <i/>
      <sz val="9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179" fontId="6" fillId="0" borderId="2" xfId="15" applyNumberFormat="1" applyFont="1" applyBorder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43" fontId="6" fillId="0" borderId="0" xfId="15" applyNumberFormat="1" applyFont="1" applyAlignment="1">
      <alignment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179" fontId="7" fillId="0" borderId="1" xfId="15" applyNumberFormat="1" applyFont="1" applyBorder="1" applyAlignment="1">
      <alignment vertical="center"/>
    </xf>
    <xf numFmtId="179" fontId="7" fillId="0" borderId="3" xfId="15" applyNumberFormat="1" applyFont="1" applyBorder="1" applyAlignment="1">
      <alignment vertical="center"/>
    </xf>
    <xf numFmtId="179" fontId="7" fillId="0" borderId="0" xfId="15" applyNumberFormat="1" applyFont="1" applyBorder="1" applyAlignment="1">
      <alignment vertical="center"/>
    </xf>
    <xf numFmtId="179" fontId="7" fillId="0" borderId="2" xfId="15" applyNumberFormat="1" applyFont="1" applyBorder="1" applyAlignment="1">
      <alignment vertical="center"/>
    </xf>
    <xf numFmtId="37" fontId="7" fillId="0" borderId="0" xfId="15" applyNumberFormat="1" applyFont="1" applyFill="1" applyAlignment="1">
      <alignment vertical="center"/>
    </xf>
    <xf numFmtId="0" fontId="7" fillId="0" borderId="0" xfId="0" applyNumberFormat="1" applyFont="1" applyAlignment="1" quotePrefix="1">
      <alignment horizontal="center"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11" fillId="0" borderId="0" xfId="15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20">
      <selection activeCell="A85" sqref="A85"/>
    </sheetView>
  </sheetViews>
  <sheetFormatPr defaultColWidth="9.140625" defaultRowHeight="12.75"/>
  <cols>
    <col min="1" max="1" width="33.28125" style="2" customWidth="1"/>
    <col min="2" max="2" width="13.28125" style="13" customWidth="1"/>
    <col min="3" max="3" width="1.28515625" style="12" customWidth="1"/>
    <col min="4" max="4" width="13.28125" style="13" customWidth="1"/>
    <col min="5" max="5" width="1.28515625" style="12" customWidth="1"/>
    <col min="6" max="6" width="13.28125" style="13" customWidth="1"/>
    <col min="7" max="7" width="1.28515625" style="12" customWidth="1"/>
    <col min="8" max="8" width="13.28125" style="13" customWidth="1"/>
    <col min="9" max="9" width="11.28125" style="2" bestFit="1" customWidth="1"/>
    <col min="10" max="16384" width="9.140625" style="2" customWidth="1"/>
  </cols>
  <sheetData>
    <row r="1" ht="19.5">
      <c r="A1" s="24" t="s">
        <v>104</v>
      </c>
    </row>
    <row r="2" ht="19.5">
      <c r="A2" s="24" t="s">
        <v>80</v>
      </c>
    </row>
    <row r="3" spans="1:9" ht="19.5">
      <c r="A3" s="24" t="s">
        <v>123</v>
      </c>
      <c r="B3" s="12"/>
      <c r="D3" s="12"/>
      <c r="F3" s="12"/>
      <c r="H3" s="12"/>
      <c r="I3" s="3"/>
    </row>
    <row r="4" spans="1:9" s="15" customFormat="1" ht="13.5">
      <c r="A4" s="57"/>
      <c r="B4" s="16"/>
      <c r="C4" s="16"/>
      <c r="D4" s="16"/>
      <c r="E4" s="16"/>
      <c r="F4" s="16"/>
      <c r="G4" s="16"/>
      <c r="H4" s="16"/>
      <c r="I4" s="58"/>
    </row>
    <row r="5" spans="1:9" s="15" customFormat="1" ht="13.5">
      <c r="A5" s="57"/>
      <c r="B5" s="76"/>
      <c r="C5" s="77" t="s">
        <v>120</v>
      </c>
      <c r="D5" s="76"/>
      <c r="E5" s="76"/>
      <c r="F5" s="76"/>
      <c r="G5" s="67" t="s">
        <v>124</v>
      </c>
      <c r="H5" s="66"/>
      <c r="I5" s="58"/>
    </row>
    <row r="6" spans="2:8" s="15" customFormat="1" ht="13.5">
      <c r="B6" s="76" t="s">
        <v>125</v>
      </c>
      <c r="C6" s="78"/>
      <c r="D6" s="76" t="s">
        <v>126</v>
      </c>
      <c r="E6" s="78"/>
      <c r="F6" s="76" t="s">
        <v>125</v>
      </c>
      <c r="G6" s="55"/>
      <c r="H6" s="66" t="s">
        <v>126</v>
      </c>
    </row>
    <row r="7" spans="1:8" s="15" customFormat="1" ht="13.5">
      <c r="A7" s="17"/>
      <c r="B7" s="55" t="s">
        <v>9</v>
      </c>
      <c r="C7" s="55"/>
      <c r="D7" s="55" t="s">
        <v>9</v>
      </c>
      <c r="E7" s="55"/>
      <c r="F7" s="55" t="s">
        <v>9</v>
      </c>
      <c r="G7" s="55"/>
      <c r="H7" s="55" t="s">
        <v>9</v>
      </c>
    </row>
    <row r="8" spans="1:8" s="15" customFormat="1" ht="13.5">
      <c r="A8" s="17"/>
      <c r="B8" s="65" t="s">
        <v>76</v>
      </c>
      <c r="C8" s="55"/>
      <c r="D8" s="65" t="s">
        <v>76</v>
      </c>
      <c r="E8" s="55"/>
      <c r="F8" s="65" t="s">
        <v>76</v>
      </c>
      <c r="G8" s="55"/>
      <c r="H8" s="65" t="s">
        <v>76</v>
      </c>
    </row>
    <row r="9" spans="2:8" s="15" customFormat="1" ht="13.5">
      <c r="B9" s="18"/>
      <c r="C9" s="19"/>
      <c r="D9" s="18"/>
      <c r="E9" s="19"/>
      <c r="F9" s="18"/>
      <c r="G9" s="19"/>
      <c r="H9" s="18"/>
    </row>
    <row r="10" spans="1:8" s="15" customFormat="1" ht="13.5">
      <c r="A10" s="25" t="s">
        <v>15</v>
      </c>
      <c r="B10" s="30">
        <v>244255</v>
      </c>
      <c r="C10" s="31"/>
      <c r="D10" s="30">
        <v>183693</v>
      </c>
      <c r="E10" s="31"/>
      <c r="F10" s="30">
        <f>450930+6289</f>
        <v>457219</v>
      </c>
      <c r="G10" s="31">
        <v>680</v>
      </c>
      <c r="H10" s="30">
        <v>346855</v>
      </c>
    </row>
    <row r="11" spans="1:8" s="15" customFormat="1" ht="13.5">
      <c r="A11" s="25"/>
      <c r="B11" s="30"/>
      <c r="C11" s="31"/>
      <c r="D11" s="30"/>
      <c r="E11" s="31"/>
      <c r="F11" s="30"/>
      <c r="G11" s="31"/>
      <c r="H11" s="30"/>
    </row>
    <row r="12" spans="1:8" s="15" customFormat="1" ht="13.5">
      <c r="A12" s="25" t="s">
        <v>27</v>
      </c>
      <c r="B12" s="30"/>
      <c r="C12" s="31"/>
      <c r="D12" s="30"/>
      <c r="E12" s="31"/>
      <c r="F12" s="30"/>
      <c r="G12" s="31"/>
      <c r="H12" s="30"/>
    </row>
    <row r="13" spans="1:8" s="15" customFormat="1" ht="13.5">
      <c r="A13" s="25" t="s">
        <v>28</v>
      </c>
      <c r="B13" s="30">
        <v>-208513</v>
      </c>
      <c r="C13" s="31"/>
      <c r="D13" s="30">
        <v>-169570</v>
      </c>
      <c r="E13" s="31"/>
      <c r="F13" s="30">
        <v>-399379</v>
      </c>
      <c r="G13" s="31"/>
      <c r="H13" s="30">
        <v>-315300</v>
      </c>
    </row>
    <row r="14" spans="1:8" s="15" customFormat="1" ht="13.5">
      <c r="A14" s="25"/>
      <c r="B14" s="30"/>
      <c r="C14" s="31"/>
      <c r="D14" s="30"/>
      <c r="E14" s="31"/>
      <c r="F14" s="30"/>
      <c r="G14" s="31"/>
      <c r="H14" s="30"/>
    </row>
    <row r="15" spans="1:8" s="15" customFormat="1" ht="13.5">
      <c r="A15" s="25" t="s">
        <v>29</v>
      </c>
      <c r="B15" s="44">
        <f>10577-6289</f>
        <v>4288</v>
      </c>
      <c r="C15" s="31"/>
      <c r="D15" s="44">
        <v>5107</v>
      </c>
      <c r="E15" s="31"/>
      <c r="F15" s="44">
        <f>5089+8026</f>
        <v>13115</v>
      </c>
      <c r="G15" s="31"/>
      <c r="H15" s="44">
        <v>10546</v>
      </c>
    </row>
    <row r="16" spans="1:8" s="15" customFormat="1" ht="13.5">
      <c r="A16" s="25"/>
      <c r="B16" s="33"/>
      <c r="C16" s="33"/>
      <c r="D16" s="33"/>
      <c r="E16" s="33"/>
      <c r="F16" s="33"/>
      <c r="G16" s="33"/>
      <c r="H16" s="33"/>
    </row>
    <row r="17" spans="1:8" s="15" customFormat="1" ht="13.5">
      <c r="A17" s="25" t="s">
        <v>30</v>
      </c>
      <c r="B17" s="33">
        <f>SUM(B10:B16)</f>
        <v>40030</v>
      </c>
      <c r="C17" s="33"/>
      <c r="D17" s="30">
        <f>SUM(D10:D15)</f>
        <v>19230</v>
      </c>
      <c r="E17" s="33"/>
      <c r="F17" s="33">
        <f>SUM(F10:F16)</f>
        <v>70955</v>
      </c>
      <c r="G17" s="33"/>
      <c r="H17" s="33">
        <f>SUM(H10:H16)</f>
        <v>42101</v>
      </c>
    </row>
    <row r="18" spans="1:8" s="15" customFormat="1" ht="13.5">
      <c r="A18" s="25"/>
      <c r="B18" s="34"/>
      <c r="C18" s="33"/>
      <c r="D18" s="34"/>
      <c r="E18" s="33"/>
      <c r="F18" s="34"/>
      <c r="G18" s="33"/>
      <c r="H18" s="34"/>
    </row>
    <row r="19" spans="1:8" s="15" customFormat="1" ht="13.5">
      <c r="A19" s="25" t="s">
        <v>53</v>
      </c>
      <c r="B19" s="34">
        <v>-7094</v>
      </c>
      <c r="C19" s="33"/>
      <c r="D19" s="30">
        <v>-6800</v>
      </c>
      <c r="E19" s="33"/>
      <c r="F19" s="34">
        <f>-17962+7436</f>
        <v>-10526</v>
      </c>
      <c r="G19" s="33"/>
      <c r="H19" s="34">
        <v>10653</v>
      </c>
    </row>
    <row r="20" spans="1:8" s="15" customFormat="1" ht="13.5">
      <c r="A20" s="25"/>
      <c r="B20" s="34"/>
      <c r="C20" s="33"/>
      <c r="D20" s="34"/>
      <c r="E20" s="33"/>
      <c r="F20" s="34"/>
      <c r="G20" s="33"/>
      <c r="H20" s="34"/>
    </row>
    <row r="21" spans="1:8" s="15" customFormat="1" ht="13.5">
      <c r="A21" s="25" t="s">
        <v>31</v>
      </c>
      <c r="B21" s="34">
        <v>-40561</v>
      </c>
      <c r="C21" s="33"/>
      <c r="D21" s="30">
        <v>-3941</v>
      </c>
      <c r="E21" s="33"/>
      <c r="F21" s="34">
        <v>-88368</v>
      </c>
      <c r="G21" s="33"/>
      <c r="H21" s="34">
        <v>-8448</v>
      </c>
    </row>
    <row r="22" spans="1:8" s="15" customFormat="1" ht="13.5">
      <c r="A22" s="25"/>
      <c r="B22" s="34"/>
      <c r="C22" s="33"/>
      <c r="D22" s="34"/>
      <c r="E22" s="33"/>
      <c r="F22" s="34"/>
      <c r="G22" s="33"/>
      <c r="H22" s="34"/>
    </row>
    <row r="23" spans="1:8" s="15" customFormat="1" ht="13.5">
      <c r="A23" s="25" t="s">
        <v>38</v>
      </c>
      <c r="B23" s="34"/>
      <c r="C23" s="33"/>
      <c r="D23" s="34"/>
      <c r="E23" s="33"/>
      <c r="F23" s="34"/>
      <c r="G23" s="33"/>
      <c r="H23" s="34"/>
    </row>
    <row r="24" spans="1:8" s="15" customFormat="1" ht="13.5">
      <c r="A24" s="25" t="s">
        <v>39</v>
      </c>
      <c r="B24" s="32">
        <v>37291</v>
      </c>
      <c r="C24" s="33"/>
      <c r="D24" s="44">
        <v>31412</v>
      </c>
      <c r="E24" s="33"/>
      <c r="F24" s="32">
        <v>80756</v>
      </c>
      <c r="G24" s="33"/>
      <c r="H24" s="32">
        <v>65420</v>
      </c>
    </row>
    <row r="25" spans="1:8" s="15" customFormat="1" ht="13.5">
      <c r="A25" s="25"/>
      <c r="B25" s="33"/>
      <c r="C25" s="33"/>
      <c r="D25" s="33"/>
      <c r="E25" s="33"/>
      <c r="F25" s="33"/>
      <c r="G25" s="33"/>
      <c r="H25" s="33"/>
    </row>
    <row r="26" spans="1:8" s="15" customFormat="1" ht="13.5">
      <c r="A26" s="25" t="s">
        <v>20</v>
      </c>
      <c r="B26" s="33">
        <f>SUM(B17:B25)</f>
        <v>29666</v>
      </c>
      <c r="C26" s="33"/>
      <c r="D26" s="33">
        <f>SUM(D17:D25)</f>
        <v>39901</v>
      </c>
      <c r="E26" s="33"/>
      <c r="F26" s="33">
        <f>SUM(F17:F25)</f>
        <v>52817</v>
      </c>
      <c r="G26" s="33"/>
      <c r="H26" s="33">
        <f>SUM(H17:H25)</f>
        <v>109726</v>
      </c>
    </row>
    <row r="27" spans="1:8" s="15" customFormat="1" ht="13.5">
      <c r="A27" s="25"/>
      <c r="B27" s="34"/>
      <c r="C27" s="33"/>
      <c r="D27" s="34"/>
      <c r="E27" s="33"/>
      <c r="F27" s="34"/>
      <c r="G27" s="33"/>
      <c r="H27" s="34"/>
    </row>
    <row r="28" spans="1:8" s="15" customFormat="1" ht="13.5">
      <c r="A28" s="25" t="s">
        <v>14</v>
      </c>
      <c r="B28" s="32">
        <v>-11081</v>
      </c>
      <c r="C28" s="33"/>
      <c r="D28" s="44">
        <v>-17507</v>
      </c>
      <c r="E28" s="33"/>
      <c r="F28" s="32">
        <v>-32336</v>
      </c>
      <c r="G28" s="33"/>
      <c r="H28" s="32">
        <v>-33906</v>
      </c>
    </row>
    <row r="29" spans="1:8" s="15" customFormat="1" ht="13.5">
      <c r="A29" s="25"/>
      <c r="B29" s="33"/>
      <c r="C29" s="33"/>
      <c r="D29" s="33"/>
      <c r="E29" s="33"/>
      <c r="F29" s="33"/>
      <c r="G29" s="33"/>
      <c r="H29" s="33"/>
    </row>
    <row r="30" spans="1:8" s="15" customFormat="1" ht="13.5">
      <c r="A30" s="25" t="s">
        <v>32</v>
      </c>
      <c r="B30" s="33">
        <f>SUM(B26:B29)</f>
        <v>18585</v>
      </c>
      <c r="C30" s="33"/>
      <c r="D30" s="33">
        <f>SUM(D26:D29)</f>
        <v>22394</v>
      </c>
      <c r="E30" s="33"/>
      <c r="F30" s="33">
        <f>SUM(F26:F29)</f>
        <v>20481</v>
      </c>
      <c r="G30" s="33"/>
      <c r="H30" s="33">
        <f>SUM(H26:H29)</f>
        <v>75820</v>
      </c>
    </row>
    <row r="31" spans="1:8" s="15" customFormat="1" ht="13.5">
      <c r="A31" s="25"/>
      <c r="B31" s="34"/>
      <c r="C31" s="33"/>
      <c r="D31" s="34"/>
      <c r="E31" s="33"/>
      <c r="F31" s="34"/>
      <c r="G31" s="33"/>
      <c r="H31" s="34"/>
    </row>
    <row r="32" spans="1:8" s="15" customFormat="1" ht="13.5">
      <c r="A32" s="25" t="s">
        <v>33</v>
      </c>
      <c r="B32" s="32">
        <v>-7507</v>
      </c>
      <c r="C32" s="33"/>
      <c r="D32" s="44">
        <v>-3146</v>
      </c>
      <c r="E32" s="33"/>
      <c r="F32" s="32">
        <v>-7835</v>
      </c>
      <c r="G32" s="33"/>
      <c r="H32" s="32">
        <v>-19181</v>
      </c>
    </row>
    <row r="33" spans="1:8" s="15" customFormat="1" ht="13.5">
      <c r="A33" s="25"/>
      <c r="B33" s="33"/>
      <c r="C33" s="33"/>
      <c r="D33" s="33"/>
      <c r="E33" s="33"/>
      <c r="F33" s="33"/>
      <c r="G33" s="33"/>
      <c r="H33" s="33"/>
    </row>
    <row r="34" spans="1:10" s="15" customFormat="1" ht="14.25" thickBot="1">
      <c r="A34" s="26" t="s">
        <v>88</v>
      </c>
      <c r="B34" s="69">
        <f>SUM(B30:B33)</f>
        <v>11078</v>
      </c>
      <c r="C34" s="33"/>
      <c r="D34" s="69">
        <f>SUM(D30:D33)</f>
        <v>19248</v>
      </c>
      <c r="E34" s="33"/>
      <c r="F34" s="69">
        <f>SUM(F30:F33)</f>
        <v>12646</v>
      </c>
      <c r="G34" s="33"/>
      <c r="H34" s="69">
        <f>SUM(H30:H33)</f>
        <v>56639</v>
      </c>
      <c r="J34" s="80"/>
    </row>
    <row r="35" spans="1:8" s="15" customFormat="1" ht="14.25" thickTop="1">
      <c r="A35" s="25"/>
      <c r="B35" s="34"/>
      <c r="C35" s="33"/>
      <c r="D35" s="34"/>
      <c r="E35" s="33"/>
      <c r="F35" s="34"/>
      <c r="G35" s="33"/>
      <c r="H35" s="34"/>
    </row>
    <row r="36" spans="1:8" s="15" customFormat="1" ht="13.5">
      <c r="A36" s="25" t="s">
        <v>34</v>
      </c>
      <c r="B36" s="34"/>
      <c r="C36" s="33"/>
      <c r="D36" s="34"/>
      <c r="E36" s="33"/>
      <c r="F36" s="34"/>
      <c r="G36" s="33"/>
      <c r="H36" s="34"/>
    </row>
    <row r="37" spans="1:8" s="15" customFormat="1" ht="13.5">
      <c r="A37" s="25" t="s">
        <v>35</v>
      </c>
      <c r="B37" s="27">
        <f>+B34/1122319.823*100</f>
        <v>0.9870626690338694</v>
      </c>
      <c r="C37" s="28"/>
      <c r="D37" s="27">
        <f>+D34/836139*100</f>
        <v>2.3020095940985885</v>
      </c>
      <c r="E37" s="28"/>
      <c r="F37" s="27">
        <f>+F34/1121872.063*100</f>
        <v>1.12722300671106</v>
      </c>
      <c r="G37" s="28"/>
      <c r="H37" s="27">
        <f>+H34/836139*100</f>
        <v>6.7738737219529295</v>
      </c>
    </row>
    <row r="38" spans="1:8" s="15" customFormat="1" ht="13.5">
      <c r="A38" s="25"/>
      <c r="B38" s="27"/>
      <c r="C38" s="28"/>
      <c r="D38" s="27"/>
      <c r="E38" s="28"/>
      <c r="F38" s="27"/>
      <c r="G38" s="28"/>
      <c r="H38" s="27"/>
    </row>
    <row r="39" spans="1:8" s="15" customFormat="1" ht="13.5">
      <c r="A39" s="25" t="s">
        <v>37</v>
      </c>
      <c r="B39" s="27"/>
      <c r="C39" s="28"/>
      <c r="D39" s="27"/>
      <c r="E39" s="28"/>
      <c r="F39" s="27"/>
      <c r="G39" s="28"/>
      <c r="H39" s="27"/>
    </row>
    <row r="40" spans="1:8" s="15" customFormat="1" ht="13.5">
      <c r="A40" s="25" t="s">
        <v>36</v>
      </c>
      <c r="B40" s="27" t="s">
        <v>40</v>
      </c>
      <c r="C40" s="28"/>
      <c r="D40" s="27" t="s">
        <v>40</v>
      </c>
      <c r="E40" s="28"/>
      <c r="F40" s="27" t="s">
        <v>40</v>
      </c>
      <c r="G40" s="28"/>
      <c r="H40" s="27" t="s">
        <v>40</v>
      </c>
    </row>
    <row r="41" spans="1:8" s="15" customFormat="1" ht="13.5">
      <c r="A41" s="25"/>
      <c r="B41" s="18"/>
      <c r="C41" s="19"/>
      <c r="D41" s="18"/>
      <c r="E41" s="19"/>
      <c r="F41" s="18"/>
      <c r="G41" s="19"/>
      <c r="H41" s="18"/>
    </row>
    <row r="42" spans="2:8" s="15" customFormat="1" ht="13.5">
      <c r="B42" s="18"/>
      <c r="C42" s="19"/>
      <c r="D42" s="18"/>
      <c r="E42" s="19"/>
      <c r="F42" s="18"/>
      <c r="G42" s="19"/>
      <c r="H42" s="18"/>
    </row>
    <row r="43" spans="2:8" s="15" customFormat="1" ht="13.5">
      <c r="B43" s="18"/>
      <c r="C43" s="19"/>
      <c r="D43" s="18"/>
      <c r="E43" s="19"/>
      <c r="F43" s="18"/>
      <c r="G43" s="19"/>
      <c r="H43" s="18"/>
    </row>
    <row r="44" spans="2:8" s="15" customFormat="1" ht="13.5">
      <c r="B44" s="18"/>
      <c r="C44" s="19"/>
      <c r="D44" s="18"/>
      <c r="E44" s="19"/>
      <c r="F44" s="18"/>
      <c r="G44" s="19"/>
      <c r="H44" s="18"/>
    </row>
    <row r="45" spans="2:8" s="15" customFormat="1" ht="13.5">
      <c r="B45" s="18"/>
      <c r="C45" s="19"/>
      <c r="D45" s="18"/>
      <c r="E45" s="19"/>
      <c r="F45" s="18"/>
      <c r="G45" s="19"/>
      <c r="H45" s="18"/>
    </row>
    <row r="46" spans="2:8" s="15" customFormat="1" ht="13.5">
      <c r="B46" s="18"/>
      <c r="C46" s="19"/>
      <c r="D46" s="18"/>
      <c r="E46" s="19"/>
      <c r="F46" s="18"/>
      <c r="G46" s="19"/>
      <c r="H46" s="18"/>
    </row>
    <row r="47" spans="2:8" s="15" customFormat="1" ht="13.5">
      <c r="B47" s="18"/>
      <c r="C47" s="19"/>
      <c r="D47" s="18"/>
      <c r="E47" s="19"/>
      <c r="F47" s="18"/>
      <c r="G47" s="19"/>
      <c r="H47" s="18"/>
    </row>
    <row r="48" spans="2:8" s="15" customFormat="1" ht="13.5">
      <c r="B48" s="18"/>
      <c r="C48" s="19"/>
      <c r="D48" s="18"/>
      <c r="E48" s="19"/>
      <c r="F48" s="18"/>
      <c r="G48" s="19"/>
      <c r="H48" s="18"/>
    </row>
    <row r="49" spans="2:8" s="15" customFormat="1" ht="13.5">
      <c r="B49" s="18"/>
      <c r="C49" s="19"/>
      <c r="D49" s="18"/>
      <c r="E49" s="19"/>
      <c r="F49" s="18"/>
      <c r="G49" s="19"/>
      <c r="H49" s="18"/>
    </row>
    <row r="50" spans="2:8" s="15" customFormat="1" ht="13.5">
      <c r="B50" s="18"/>
      <c r="C50" s="19"/>
      <c r="D50" s="18"/>
      <c r="E50" s="19"/>
      <c r="F50" s="18"/>
      <c r="G50" s="19"/>
      <c r="H50" s="18"/>
    </row>
    <row r="51" spans="1:8" s="15" customFormat="1" ht="13.5">
      <c r="A51" s="25" t="s">
        <v>119</v>
      </c>
      <c r="B51" s="18"/>
      <c r="C51" s="19"/>
      <c r="D51" s="18"/>
      <c r="E51" s="19"/>
      <c r="F51" s="18"/>
      <c r="G51" s="19"/>
      <c r="H51" s="18"/>
    </row>
    <row r="52" spans="2:8" s="15" customFormat="1" ht="13.5">
      <c r="B52" s="18"/>
      <c r="C52" s="19"/>
      <c r="D52" s="18"/>
      <c r="E52" s="19"/>
      <c r="F52" s="18"/>
      <c r="G52" s="19"/>
      <c r="H52" s="18"/>
    </row>
    <row r="53" spans="1:8" s="15" customFormat="1" ht="13.5">
      <c r="A53" s="42" t="s">
        <v>105</v>
      </c>
      <c r="B53" s="18"/>
      <c r="C53" s="19"/>
      <c r="D53" s="18"/>
      <c r="E53" s="19"/>
      <c r="F53" s="18"/>
      <c r="G53" s="19"/>
      <c r="H53" s="18"/>
    </row>
    <row r="54" spans="1:8" s="15" customFormat="1" ht="13.5">
      <c r="A54" s="25" t="s">
        <v>106</v>
      </c>
      <c r="B54" s="18"/>
      <c r="C54" s="19"/>
      <c r="D54" s="18"/>
      <c r="E54" s="19"/>
      <c r="F54" s="18"/>
      <c r="G54" s="19"/>
      <c r="H54" s="18"/>
    </row>
    <row r="55" spans="1:8" s="15" customFormat="1" ht="13.5">
      <c r="A55" s="25"/>
      <c r="B55" s="18"/>
      <c r="C55" s="19"/>
      <c r="D55" s="18"/>
      <c r="E55" s="19"/>
      <c r="F55" s="18"/>
      <c r="G55" s="19"/>
      <c r="H55" s="18"/>
    </row>
    <row r="56" spans="1:8" s="15" customFormat="1" ht="13.5">
      <c r="A56" s="25"/>
      <c r="B56" s="18"/>
      <c r="C56" s="19"/>
      <c r="D56" s="18"/>
      <c r="E56" s="19"/>
      <c r="F56" s="18"/>
      <c r="G56" s="19"/>
      <c r="H56" s="18"/>
    </row>
    <row r="57" spans="2:8" s="15" customFormat="1" ht="13.5">
      <c r="B57" s="18"/>
      <c r="C57" s="19"/>
      <c r="D57" s="18"/>
      <c r="E57" s="19"/>
      <c r="F57" s="18"/>
      <c r="G57" s="19"/>
      <c r="H57" s="18"/>
    </row>
    <row r="58" spans="2:8" s="15" customFormat="1" ht="13.5">
      <c r="B58" s="18"/>
      <c r="C58" s="19"/>
      <c r="D58" s="18"/>
      <c r="E58" s="19"/>
      <c r="F58" s="18"/>
      <c r="G58" s="19"/>
      <c r="H58" s="18"/>
    </row>
    <row r="59" spans="2:8" s="15" customFormat="1" ht="13.5">
      <c r="B59" s="18"/>
      <c r="C59" s="19"/>
      <c r="D59" s="18"/>
      <c r="E59" s="19"/>
      <c r="F59" s="18"/>
      <c r="G59" s="19"/>
      <c r="H59" s="18"/>
    </row>
    <row r="60" spans="2:8" s="15" customFormat="1" ht="13.5">
      <c r="B60" s="18"/>
      <c r="C60" s="19"/>
      <c r="D60" s="18"/>
      <c r="E60" s="19"/>
      <c r="F60" s="18"/>
      <c r="G60" s="19"/>
      <c r="H60" s="18"/>
    </row>
    <row r="61" spans="2:8" s="15" customFormat="1" ht="13.5">
      <c r="B61" s="18"/>
      <c r="C61" s="19"/>
      <c r="D61" s="18"/>
      <c r="E61" s="19"/>
      <c r="F61" s="18"/>
      <c r="G61" s="19"/>
      <c r="H61" s="18"/>
    </row>
    <row r="62" spans="2:8" s="15" customFormat="1" ht="13.5">
      <c r="B62" s="18"/>
      <c r="C62" s="19"/>
      <c r="D62" s="18"/>
      <c r="E62" s="19"/>
      <c r="F62" s="18"/>
      <c r="G62" s="19"/>
      <c r="H62" s="18"/>
    </row>
    <row r="63" spans="2:8" s="15" customFormat="1" ht="13.5">
      <c r="B63" s="18"/>
      <c r="C63" s="19"/>
      <c r="D63" s="18"/>
      <c r="E63" s="19"/>
      <c r="F63" s="18"/>
      <c r="G63" s="19"/>
      <c r="H63" s="18"/>
    </row>
    <row r="64" spans="2:8" s="15" customFormat="1" ht="13.5">
      <c r="B64" s="18"/>
      <c r="C64" s="19"/>
      <c r="D64" s="18"/>
      <c r="E64" s="19"/>
      <c r="F64" s="18"/>
      <c r="G64" s="19"/>
      <c r="H64" s="18"/>
    </row>
    <row r="65" spans="2:8" s="15" customFormat="1" ht="13.5">
      <c r="B65" s="18"/>
      <c r="C65" s="19"/>
      <c r="D65" s="18"/>
      <c r="E65" s="19"/>
      <c r="F65" s="18"/>
      <c r="G65" s="19"/>
      <c r="H65" s="18"/>
    </row>
    <row r="66" spans="2:8" s="15" customFormat="1" ht="13.5">
      <c r="B66" s="18"/>
      <c r="C66" s="19"/>
      <c r="D66" s="18"/>
      <c r="E66" s="19"/>
      <c r="F66" s="18"/>
      <c r="G66" s="19"/>
      <c r="H66" s="18"/>
    </row>
    <row r="67" spans="2:8" s="15" customFormat="1" ht="13.5">
      <c r="B67" s="18"/>
      <c r="C67" s="19"/>
      <c r="D67" s="18"/>
      <c r="E67" s="19"/>
      <c r="F67" s="18"/>
      <c r="G67" s="19"/>
      <c r="H67" s="18"/>
    </row>
    <row r="68" spans="2:8" s="15" customFormat="1" ht="13.5">
      <c r="B68" s="18"/>
      <c r="C68" s="19"/>
      <c r="D68" s="18"/>
      <c r="E68" s="19"/>
      <c r="F68" s="18"/>
      <c r="G68" s="19"/>
      <c r="H68" s="18"/>
    </row>
    <row r="69" spans="2:8" s="15" customFormat="1" ht="13.5">
      <c r="B69" s="18"/>
      <c r="C69" s="19"/>
      <c r="D69" s="18"/>
      <c r="E69" s="19"/>
      <c r="F69" s="18"/>
      <c r="G69" s="19"/>
      <c r="H69" s="18"/>
    </row>
    <row r="70" spans="2:8" s="15" customFormat="1" ht="13.5">
      <c r="B70" s="18"/>
      <c r="C70" s="19"/>
      <c r="D70" s="18"/>
      <c r="E70" s="19"/>
      <c r="F70" s="18"/>
      <c r="G70" s="19"/>
      <c r="H70" s="18"/>
    </row>
  </sheetData>
  <printOptions/>
  <pageMargins left="0.75" right="0.5" top="1" bottom="0.5" header="0.5" footer="0.25"/>
  <pageSetup fitToHeight="1" fitToWidth="1" horizontalDpi="600" verticalDpi="600" orientation="portrait" paperSize="9" r:id="rId1"/>
  <headerFooter alignWithMargins="0">
    <oddHeader>&amp;L&amp;"Courier New,Regular"&amp;12  &amp;UMalaysia Mining Corporation Berhad (30245-H)         Page 1 of 19
&amp;C                                   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40">
      <selection activeCell="K68" sqref="K68"/>
    </sheetView>
  </sheetViews>
  <sheetFormatPr defaultColWidth="9.140625" defaultRowHeight="12.75"/>
  <cols>
    <col min="1" max="1" width="9.140625" style="35" customWidth="1"/>
    <col min="2" max="2" width="15.57421875" style="35" customWidth="1"/>
    <col min="3" max="3" width="15.140625" style="35" customWidth="1"/>
    <col min="4" max="4" width="4.57421875" style="35" customWidth="1"/>
    <col min="5" max="5" width="9.421875" style="35" customWidth="1"/>
    <col min="6" max="6" width="15.28125" style="36" customWidth="1"/>
    <col min="7" max="7" width="5.57421875" style="35" customWidth="1"/>
    <col min="8" max="8" width="15.28125" style="35" customWidth="1"/>
    <col min="9" max="9" width="5.7109375" style="35" customWidth="1"/>
    <col min="10" max="16384" width="9.140625" style="35" customWidth="1"/>
  </cols>
  <sheetData>
    <row r="1" ht="19.5">
      <c r="A1" s="24" t="s">
        <v>107</v>
      </c>
    </row>
    <row r="2" spans="1:9" ht="19.5">
      <c r="A2" s="24" t="s">
        <v>129</v>
      </c>
      <c r="E2" s="37"/>
      <c r="F2" s="38"/>
      <c r="G2" s="37"/>
      <c r="H2" s="38"/>
      <c r="I2" s="37"/>
    </row>
    <row r="3" spans="5:9" ht="13.5">
      <c r="E3" s="37"/>
      <c r="F3" s="59" t="s">
        <v>85</v>
      </c>
      <c r="G3" s="60"/>
      <c r="H3" s="59" t="s">
        <v>85</v>
      </c>
      <c r="I3" s="37"/>
    </row>
    <row r="4" spans="6:9" ht="13.5">
      <c r="F4" s="61" t="str">
        <f>'Income statement'!B6</f>
        <v>31.07.03</v>
      </c>
      <c r="G4" s="62"/>
      <c r="H4" s="61" t="s">
        <v>81</v>
      </c>
      <c r="I4" s="37"/>
    </row>
    <row r="5" spans="1:10" ht="13.5">
      <c r="A5" s="39"/>
      <c r="B5" s="39"/>
      <c r="C5" s="39"/>
      <c r="D5" s="39"/>
      <c r="F5" s="63" t="s">
        <v>1</v>
      </c>
      <c r="G5" s="64"/>
      <c r="H5" s="63" t="s">
        <v>1</v>
      </c>
      <c r="I5" s="40"/>
      <c r="J5" s="39"/>
    </row>
    <row r="6" spans="1:10" ht="13.5">
      <c r="A6" s="39"/>
      <c r="B6" s="39"/>
      <c r="C6" s="39"/>
      <c r="D6" s="39"/>
      <c r="F6" s="65" t="s">
        <v>76</v>
      </c>
      <c r="G6" s="64"/>
      <c r="H6" s="65" t="s">
        <v>132</v>
      </c>
      <c r="I6" s="40"/>
      <c r="J6" s="39"/>
    </row>
    <row r="8" spans="1:8" ht="13.5">
      <c r="A8" s="34" t="s">
        <v>10</v>
      </c>
      <c r="B8" s="43"/>
      <c r="C8" s="43"/>
      <c r="D8" s="34"/>
      <c r="E8" s="43"/>
      <c r="F8" s="30">
        <v>3055569</v>
      </c>
      <c r="G8" s="34"/>
      <c r="H8" s="34">
        <v>2984132</v>
      </c>
    </row>
    <row r="9" spans="1:8" ht="13.5">
      <c r="A9" s="34" t="s">
        <v>2</v>
      </c>
      <c r="B9" s="43"/>
      <c r="C9" s="43"/>
      <c r="D9" s="34"/>
      <c r="E9" s="43"/>
      <c r="F9" s="30">
        <v>1026249</v>
      </c>
      <c r="G9" s="34"/>
      <c r="H9" s="34">
        <v>1008758</v>
      </c>
    </row>
    <row r="10" spans="1:8" ht="13.5">
      <c r="A10" s="34" t="s">
        <v>139</v>
      </c>
      <c r="B10" s="43"/>
      <c r="C10" s="43"/>
      <c r="D10" s="34"/>
      <c r="E10" s="43"/>
      <c r="F10" s="30">
        <v>7659</v>
      </c>
      <c r="G10" s="34"/>
      <c r="H10" s="34">
        <v>7659</v>
      </c>
    </row>
    <row r="11" spans="1:8" ht="13.5">
      <c r="A11" s="34" t="s">
        <v>3</v>
      </c>
      <c r="B11" s="43"/>
      <c r="C11" s="43"/>
      <c r="D11" s="34"/>
      <c r="E11" s="43"/>
      <c r="F11" s="30">
        <v>265898</v>
      </c>
      <c r="G11" s="34"/>
      <c r="H11" s="34">
        <v>265186</v>
      </c>
    </row>
    <row r="12" spans="1:8" ht="13.5">
      <c r="A12" s="34" t="s">
        <v>138</v>
      </c>
      <c r="B12" s="43"/>
      <c r="C12" s="43"/>
      <c r="D12" s="34"/>
      <c r="E12" s="43"/>
      <c r="F12" s="30">
        <v>21914</v>
      </c>
      <c r="G12" s="30"/>
      <c r="H12" s="30">
        <v>21012</v>
      </c>
    </row>
    <row r="13" spans="1:8" ht="13.5">
      <c r="A13" s="34" t="s">
        <v>66</v>
      </c>
      <c r="B13" s="34"/>
      <c r="C13" s="34"/>
      <c r="D13" s="34"/>
      <c r="E13" s="43"/>
      <c r="F13" s="30">
        <v>44968</v>
      </c>
      <c r="G13" s="30"/>
      <c r="H13" s="30">
        <v>46121</v>
      </c>
    </row>
    <row r="14" spans="1:8" ht="13.5">
      <c r="A14" s="34" t="s">
        <v>116</v>
      </c>
      <c r="B14" s="34"/>
      <c r="C14" s="34"/>
      <c r="D14" s="34"/>
      <c r="E14" s="43"/>
      <c r="F14" s="30">
        <f>11965-299</f>
        <v>11666</v>
      </c>
      <c r="G14" s="30"/>
      <c r="H14" s="30">
        <v>11965</v>
      </c>
    </row>
    <row r="15" spans="1:8" ht="13.5">
      <c r="A15" s="34" t="s">
        <v>73</v>
      </c>
      <c r="B15" s="34"/>
      <c r="C15" s="34"/>
      <c r="D15" s="34"/>
      <c r="E15" s="43"/>
      <c r="F15" s="44">
        <v>1817377</v>
      </c>
      <c r="G15" s="30"/>
      <c r="H15" s="44">
        <v>1816972</v>
      </c>
    </row>
    <row r="16" spans="1:8" ht="13.5">
      <c r="A16" s="34"/>
      <c r="B16" s="34"/>
      <c r="C16" s="34"/>
      <c r="D16" s="34"/>
      <c r="E16" s="43"/>
      <c r="F16" s="30">
        <f>SUM(F8:F15)</f>
        <v>6251300</v>
      </c>
      <c r="G16" s="30"/>
      <c r="H16" s="30">
        <f>SUM(H8:H15)</f>
        <v>6161805</v>
      </c>
    </row>
    <row r="17" spans="1:8" ht="13.5">
      <c r="A17" s="45" t="s">
        <v>18</v>
      </c>
      <c r="B17" s="34"/>
      <c r="C17" s="34"/>
      <c r="D17" s="34"/>
      <c r="E17" s="43"/>
      <c r="F17" s="30"/>
      <c r="G17" s="30"/>
      <c r="H17" s="30"/>
    </row>
    <row r="18" spans="1:8" ht="13.5">
      <c r="A18" s="34"/>
      <c r="B18" s="34" t="s">
        <v>11</v>
      </c>
      <c r="C18" s="43"/>
      <c r="D18" s="43"/>
      <c r="E18" s="43"/>
      <c r="F18" s="30">
        <v>44558</v>
      </c>
      <c r="G18" s="30"/>
      <c r="H18" s="30">
        <v>19254</v>
      </c>
    </row>
    <row r="19" spans="1:9" ht="13.5">
      <c r="A19" s="34"/>
      <c r="B19" s="34" t="s">
        <v>12</v>
      </c>
      <c r="C19" s="46"/>
      <c r="D19" s="43"/>
      <c r="E19" s="43"/>
      <c r="F19" s="30">
        <v>364062</v>
      </c>
      <c r="G19" s="30"/>
      <c r="H19" s="30">
        <v>328769</v>
      </c>
      <c r="I19" s="41"/>
    </row>
    <row r="20" spans="1:8" ht="13.5">
      <c r="A20" s="34"/>
      <c r="B20" s="34" t="s">
        <v>121</v>
      </c>
      <c r="C20" s="43"/>
      <c r="D20" s="43"/>
      <c r="E20" s="43"/>
      <c r="F20" s="44">
        <f>483896</f>
        <v>483896</v>
      </c>
      <c r="G20" s="30"/>
      <c r="H20" s="44">
        <v>501764</v>
      </c>
    </row>
    <row r="21" spans="1:8" ht="13.5">
      <c r="A21" s="34"/>
      <c r="B21" s="34"/>
      <c r="C21" s="34"/>
      <c r="D21" s="34"/>
      <c r="E21" s="43"/>
      <c r="F21" s="44">
        <f>SUM(F18:F20)</f>
        <v>892516</v>
      </c>
      <c r="G21" s="30"/>
      <c r="H21" s="44">
        <f>SUM(H18:H20)</f>
        <v>849787</v>
      </c>
    </row>
    <row r="22" spans="1:8" ht="13.5">
      <c r="A22" s="45" t="s">
        <v>17</v>
      </c>
      <c r="B22" s="34"/>
      <c r="C22" s="34"/>
      <c r="D22" s="34"/>
      <c r="E22" s="43"/>
      <c r="F22" s="30"/>
      <c r="G22" s="30"/>
      <c r="H22" s="30"/>
    </row>
    <row r="23" spans="1:9" ht="13.5">
      <c r="A23" s="34"/>
      <c r="B23" s="34" t="s">
        <v>13</v>
      </c>
      <c r="C23" s="46"/>
      <c r="D23" s="43"/>
      <c r="E23" s="43"/>
      <c r="F23" s="30">
        <f>365442+2362</f>
        <v>367804</v>
      </c>
      <c r="G23" s="30"/>
      <c r="H23" s="30">
        <f>363698-1403+1177</f>
        <v>363472</v>
      </c>
      <c r="I23" s="41"/>
    </row>
    <row r="24" spans="1:9" ht="13.5">
      <c r="A24" s="34"/>
      <c r="B24" s="34" t="s">
        <v>4</v>
      </c>
      <c r="C24" s="43"/>
      <c r="D24" s="43"/>
      <c r="E24" s="43"/>
      <c r="F24" s="30">
        <f>158275</f>
        <v>158275</v>
      </c>
      <c r="G24" s="30"/>
      <c r="H24" s="30">
        <v>93365</v>
      </c>
      <c r="I24" s="41"/>
    </row>
    <row r="25" spans="1:9" ht="13.5">
      <c r="A25" s="34"/>
      <c r="B25" s="34" t="s">
        <v>69</v>
      </c>
      <c r="C25" s="43"/>
      <c r="D25" s="43"/>
      <c r="E25" s="43"/>
      <c r="F25" s="30">
        <v>103</v>
      </c>
      <c r="G25" s="34"/>
      <c r="H25" s="30">
        <v>1403</v>
      </c>
      <c r="I25" s="41"/>
    </row>
    <row r="26" spans="1:9" ht="13.5">
      <c r="A26" s="34"/>
      <c r="B26" s="34" t="s">
        <v>141</v>
      </c>
      <c r="C26" s="43"/>
      <c r="D26" s="43"/>
      <c r="E26" s="43"/>
      <c r="F26" s="30">
        <v>35557</v>
      </c>
      <c r="G26" s="34"/>
      <c r="H26" s="30">
        <v>0</v>
      </c>
      <c r="I26" s="41"/>
    </row>
    <row r="27" spans="1:8" ht="13.5">
      <c r="A27" s="34"/>
      <c r="B27" s="34" t="s">
        <v>14</v>
      </c>
      <c r="C27" s="43"/>
      <c r="D27" s="43"/>
      <c r="E27" s="43"/>
      <c r="F27" s="44">
        <v>1488</v>
      </c>
      <c r="G27" s="31"/>
      <c r="H27" s="44">
        <v>21741</v>
      </c>
    </row>
    <row r="28" spans="1:8" ht="13.5">
      <c r="A28" s="34"/>
      <c r="B28" s="34"/>
      <c r="C28" s="34"/>
      <c r="D28" s="34"/>
      <c r="E28" s="43"/>
      <c r="F28" s="44">
        <f>SUM(F23:F27)</f>
        <v>563227</v>
      </c>
      <c r="G28" s="34"/>
      <c r="H28" s="44">
        <f>SUM(H23:H27)</f>
        <v>479981</v>
      </c>
    </row>
    <row r="29" spans="1:8" ht="13.5">
      <c r="A29" s="34"/>
      <c r="B29" s="34"/>
      <c r="C29" s="34"/>
      <c r="D29" s="34"/>
      <c r="E29" s="43"/>
      <c r="F29" s="30"/>
      <c r="G29" s="34"/>
      <c r="H29" s="34"/>
    </row>
    <row r="30" spans="1:8" ht="13.5">
      <c r="A30" s="45" t="s">
        <v>19</v>
      </c>
      <c r="B30" s="47"/>
      <c r="C30" s="47"/>
      <c r="D30" s="34"/>
      <c r="E30" s="43"/>
      <c r="F30" s="44">
        <f>+F21-F28</f>
        <v>329289</v>
      </c>
      <c r="G30" s="34"/>
      <c r="H30" s="32">
        <f>+H21-H28</f>
        <v>369806</v>
      </c>
    </row>
    <row r="31" spans="1:8" ht="13.5">
      <c r="A31" s="45"/>
      <c r="B31" s="47"/>
      <c r="C31" s="47"/>
      <c r="D31" s="34"/>
      <c r="E31" s="43"/>
      <c r="F31" s="31"/>
      <c r="G31" s="33"/>
      <c r="H31" s="33"/>
    </row>
    <row r="32" spans="1:8" ht="14.25" thickBot="1">
      <c r="A32" s="45"/>
      <c r="B32" s="47"/>
      <c r="C32" s="47"/>
      <c r="D32" s="34"/>
      <c r="E32" s="43"/>
      <c r="F32" s="69">
        <f>+F16+F30</f>
        <v>6580589</v>
      </c>
      <c r="G32" s="34"/>
      <c r="H32" s="69">
        <f>+H16+H30</f>
        <v>6531611</v>
      </c>
    </row>
    <row r="33" spans="1:8" ht="14.25" thickTop="1">
      <c r="A33" s="45"/>
      <c r="B33" s="47"/>
      <c r="C33" s="47"/>
      <c r="D33" s="34"/>
      <c r="E33" s="43"/>
      <c r="F33" s="30"/>
      <c r="G33" s="34"/>
      <c r="H33" s="34"/>
    </row>
    <row r="34" spans="1:8" ht="13.5">
      <c r="A34" s="48" t="s">
        <v>7</v>
      </c>
      <c r="B34" s="34"/>
      <c r="C34" s="34"/>
      <c r="D34" s="34"/>
      <c r="E34" s="43"/>
      <c r="F34" s="30"/>
      <c r="G34" s="34"/>
      <c r="H34" s="30"/>
    </row>
    <row r="35" spans="1:8" ht="13.5">
      <c r="A35" s="48" t="s">
        <v>65</v>
      </c>
      <c r="B35" s="34"/>
      <c r="C35" s="34"/>
      <c r="D35" s="34"/>
      <c r="E35" s="43"/>
      <c r="F35" s="30"/>
      <c r="G35" s="34"/>
      <c r="H35" s="30"/>
    </row>
    <row r="36" spans="1:8" ht="13.5">
      <c r="A36" s="34" t="s">
        <v>8</v>
      </c>
      <c r="B36" s="43"/>
      <c r="C36" s="43"/>
      <c r="D36" s="34"/>
      <c r="E36" s="43"/>
      <c r="F36" s="30">
        <f>'Changes in equity'!B29</f>
        <v>112522</v>
      </c>
      <c r="G36" s="34"/>
      <c r="H36" s="30">
        <v>112141</v>
      </c>
    </row>
    <row r="37" spans="1:8" ht="13.5">
      <c r="A37" s="34" t="s">
        <v>63</v>
      </c>
      <c r="B37" s="43"/>
      <c r="C37" s="43"/>
      <c r="D37" s="34"/>
      <c r="E37" s="43"/>
      <c r="F37" s="44">
        <f>1322219+1232524+345060-22911-1561</f>
        <v>2875331</v>
      </c>
      <c r="G37" s="34"/>
      <c r="H37" s="44">
        <f>2893174-1177</f>
        <v>2891997</v>
      </c>
    </row>
    <row r="38" spans="1:8" ht="13.5">
      <c r="A38" s="34"/>
      <c r="B38" s="34"/>
      <c r="C38" s="34"/>
      <c r="D38" s="34"/>
      <c r="E38" s="43"/>
      <c r="F38" s="30"/>
      <c r="G38" s="34"/>
      <c r="H38" s="30"/>
    </row>
    <row r="39" spans="1:8" ht="13.5">
      <c r="A39" s="48" t="s">
        <v>16</v>
      </c>
      <c r="B39" s="43"/>
      <c r="C39" s="43"/>
      <c r="D39" s="34"/>
      <c r="E39" s="43"/>
      <c r="F39" s="30">
        <f>SUM(F36:F38)</f>
        <v>2987853</v>
      </c>
      <c r="G39" s="34"/>
      <c r="H39" s="30">
        <f>SUM(H36:H38)</f>
        <v>3004138</v>
      </c>
    </row>
    <row r="40" spans="1:8" ht="13.5">
      <c r="A40" s="34"/>
      <c r="B40" s="43"/>
      <c r="C40" s="43"/>
      <c r="D40" s="34"/>
      <c r="E40" s="43"/>
      <c r="F40" s="30"/>
      <c r="G40" s="34"/>
      <c r="H40" s="30"/>
    </row>
    <row r="41" spans="1:8" ht="13.5">
      <c r="A41" s="34" t="s">
        <v>0</v>
      </c>
      <c r="B41" s="43"/>
      <c r="C41" s="43"/>
      <c r="D41" s="34"/>
      <c r="E41" s="43"/>
      <c r="F41" s="31">
        <v>146727</v>
      </c>
      <c r="G41" s="33"/>
      <c r="H41" s="31">
        <f>161953-10000</f>
        <v>151953</v>
      </c>
    </row>
    <row r="42" spans="1:8" ht="13.5">
      <c r="A42" s="34"/>
      <c r="B42" s="43"/>
      <c r="C42" s="43"/>
      <c r="D42" s="34"/>
      <c r="E42" s="43"/>
      <c r="F42" s="31"/>
      <c r="G42" s="33"/>
      <c r="H42" s="31"/>
    </row>
    <row r="43" spans="1:8" ht="13.5">
      <c r="A43" s="48" t="s">
        <v>118</v>
      </c>
      <c r="B43" s="43"/>
      <c r="C43" s="43"/>
      <c r="D43" s="34"/>
      <c r="E43" s="43"/>
      <c r="F43" s="31"/>
      <c r="G43" s="33"/>
      <c r="H43" s="31"/>
    </row>
    <row r="44" spans="1:8" ht="13.5">
      <c r="A44" s="34" t="s">
        <v>67</v>
      </c>
      <c r="B44" s="43"/>
      <c r="C44" s="43"/>
      <c r="D44" s="34"/>
      <c r="E44" s="43"/>
      <c r="F44" s="30"/>
      <c r="G44" s="34"/>
      <c r="H44" s="30"/>
    </row>
    <row r="45" spans="1:8" ht="13.5">
      <c r="A45" s="34" t="s">
        <v>68</v>
      </c>
      <c r="B45" s="43"/>
      <c r="C45" s="43"/>
      <c r="D45" s="34"/>
      <c r="E45" s="43"/>
      <c r="F45" s="31">
        <v>336769</v>
      </c>
      <c r="G45" s="33"/>
      <c r="H45" s="31">
        <v>336769</v>
      </c>
    </row>
    <row r="46" spans="1:8" ht="13.5">
      <c r="A46" s="34" t="s">
        <v>5</v>
      </c>
      <c r="B46" s="43"/>
      <c r="C46" s="43"/>
      <c r="D46" s="34"/>
      <c r="E46" s="43"/>
      <c r="F46" s="30">
        <f>3046242+3000</f>
        <v>3049242</v>
      </c>
      <c r="G46" s="34"/>
      <c r="H46" s="30">
        <v>2980924</v>
      </c>
    </row>
    <row r="47" spans="1:8" ht="13.5">
      <c r="A47" s="34" t="s">
        <v>69</v>
      </c>
      <c r="B47" s="43"/>
      <c r="C47" s="43"/>
      <c r="D47" s="34"/>
      <c r="E47" s="43"/>
      <c r="F47" s="30">
        <v>26</v>
      </c>
      <c r="G47" s="34"/>
      <c r="H47" s="30">
        <v>940</v>
      </c>
    </row>
    <row r="48" spans="1:8" ht="13.5">
      <c r="A48" s="34" t="s">
        <v>6</v>
      </c>
      <c r="B48" s="43"/>
      <c r="C48" s="43"/>
      <c r="D48" s="34"/>
      <c r="E48" s="43"/>
      <c r="F48" s="44">
        <v>59972</v>
      </c>
      <c r="G48" s="33"/>
      <c r="H48" s="44">
        <v>56887</v>
      </c>
    </row>
    <row r="49" spans="1:8" ht="13.5">
      <c r="A49" s="34"/>
      <c r="B49" s="43"/>
      <c r="C49" s="43"/>
      <c r="D49" s="34"/>
      <c r="E49" s="43"/>
      <c r="F49" s="31"/>
      <c r="G49" s="33"/>
      <c r="H49" s="31"/>
    </row>
    <row r="50" spans="1:8" ht="14.25" thickBot="1">
      <c r="A50" s="34"/>
      <c r="B50" s="34"/>
      <c r="C50" s="34"/>
      <c r="D50" s="34"/>
      <c r="E50" s="43"/>
      <c r="F50" s="68">
        <f>SUM(F39:F48)</f>
        <v>6580589</v>
      </c>
      <c r="G50" s="34"/>
      <c r="H50" s="68">
        <f>SUM(H39:H48)</f>
        <v>6531611</v>
      </c>
    </row>
    <row r="51" spans="1:8" ht="14.25" thickTop="1">
      <c r="A51" s="34"/>
      <c r="B51" s="34"/>
      <c r="C51" s="34"/>
      <c r="D51" s="34"/>
      <c r="E51" s="43"/>
      <c r="F51" s="30"/>
      <c r="G51" s="34"/>
      <c r="H51" s="30"/>
    </row>
    <row r="52" spans="1:8" ht="13.5">
      <c r="A52" s="34" t="s">
        <v>78</v>
      </c>
      <c r="B52" s="43"/>
      <c r="C52" s="43"/>
      <c r="D52" s="43"/>
      <c r="E52" s="43"/>
      <c r="F52" s="74">
        <f>(F39-F15)/1125217.23*100</f>
        <v>104.02222511292332</v>
      </c>
      <c r="G52" s="29"/>
      <c r="H52" s="49">
        <f>(H39-H15)/1121409.21*100</f>
        <v>105.86376404024718</v>
      </c>
    </row>
    <row r="53" spans="1:8" ht="13.5">
      <c r="A53" s="34" t="s">
        <v>108</v>
      </c>
      <c r="B53" s="43"/>
      <c r="C53" s="43"/>
      <c r="D53" s="43"/>
      <c r="E53" s="43"/>
      <c r="F53" s="49"/>
      <c r="G53" s="34"/>
      <c r="H53" s="48"/>
    </row>
    <row r="54" spans="1:8" ht="13.5">
      <c r="A54" s="34"/>
      <c r="B54" s="43"/>
      <c r="C54" s="43"/>
      <c r="D54" s="43"/>
      <c r="E54" s="43"/>
      <c r="F54" s="49"/>
      <c r="G54" s="34"/>
      <c r="H54" s="48"/>
    </row>
    <row r="55" spans="1:8" ht="13.5">
      <c r="A55" s="34" t="s">
        <v>103</v>
      </c>
      <c r="B55" s="43"/>
      <c r="C55" s="43"/>
      <c r="D55" s="43"/>
      <c r="E55" s="43"/>
      <c r="F55" s="49"/>
      <c r="G55" s="34"/>
      <c r="H55" s="48"/>
    </row>
    <row r="56" spans="1:8" ht="13.5">
      <c r="A56" s="34" t="s">
        <v>109</v>
      </c>
      <c r="B56" s="34"/>
      <c r="C56" s="34"/>
      <c r="D56" s="34"/>
      <c r="E56" s="34"/>
      <c r="F56" s="30"/>
      <c r="G56" s="34"/>
      <c r="H56" s="34"/>
    </row>
    <row r="57" spans="1:8" ht="13.5">
      <c r="A57" s="79" t="s">
        <v>142</v>
      </c>
      <c r="B57" s="34"/>
      <c r="C57" s="34"/>
      <c r="D57" s="34"/>
      <c r="E57" s="34"/>
      <c r="F57" s="30"/>
      <c r="G57" s="34"/>
      <c r="H57" s="34"/>
    </row>
  </sheetData>
  <printOptions/>
  <pageMargins left="0.75" right="0.5" top="1" bottom="0.5" header="0.5" footer="0.25"/>
  <pageSetup fitToHeight="1" fitToWidth="1" horizontalDpi="600" verticalDpi="600" orientation="portrait" paperSize="9" scale="95" r:id="rId1"/>
  <headerFooter alignWithMargins="0">
    <oddHeader>&amp;L&amp;"Courier New,Regular"&amp;12  &amp;UMalaysia Mining Corporation Berhad (30245-H)         Page 2 of 19
&amp;R&amp;"Courier New,Regular"&amp;11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N3" sqref="N3"/>
    </sheetView>
  </sheetViews>
  <sheetFormatPr defaultColWidth="9.140625" defaultRowHeight="12.75"/>
  <cols>
    <col min="1" max="1" width="25.57421875" style="4" customWidth="1"/>
    <col min="2" max="2" width="10.7109375" style="4" customWidth="1"/>
    <col min="3" max="3" width="13.8515625" style="4" customWidth="1"/>
    <col min="4" max="4" width="10.7109375" style="4" customWidth="1"/>
    <col min="5" max="5" width="12.7109375" style="4" customWidth="1"/>
    <col min="6" max="6" width="10.7109375" style="4" customWidth="1"/>
    <col min="7" max="7" width="0.85546875" style="4" customWidth="1"/>
    <col min="8" max="9" width="10.7109375" style="4" customWidth="1"/>
    <col min="10" max="10" width="12.7109375" style="4" customWidth="1"/>
    <col min="11" max="16384" width="9.140625" style="4" customWidth="1"/>
  </cols>
  <sheetData>
    <row r="1" ht="19.5">
      <c r="A1" s="52" t="s">
        <v>54</v>
      </c>
    </row>
    <row r="2" ht="19.5">
      <c r="A2" s="52" t="s">
        <v>123</v>
      </c>
    </row>
    <row r="3" spans="1:8" ht="13.5">
      <c r="A3" s="50"/>
      <c r="H3" s="7"/>
    </row>
    <row r="4" spans="1:8" ht="13.5">
      <c r="A4" s="50"/>
      <c r="H4" s="7"/>
    </row>
    <row r="5" spans="1:9" ht="14.25" thickBot="1">
      <c r="A5" s="50"/>
      <c r="C5" s="81" t="s">
        <v>72</v>
      </c>
      <c r="D5" s="81"/>
      <c r="E5" s="81"/>
      <c r="F5" s="81"/>
      <c r="G5" s="5"/>
      <c r="H5" s="81" t="s">
        <v>64</v>
      </c>
      <c r="I5" s="81"/>
    </row>
    <row r="6" spans="1:9" ht="13.5">
      <c r="A6" s="50"/>
      <c r="C6" s="11"/>
      <c r="D6" s="11"/>
      <c r="E6" s="11"/>
      <c r="F6" s="11"/>
      <c r="G6" s="5"/>
      <c r="H6" s="11"/>
      <c r="I6" s="11"/>
    </row>
    <row r="7" spans="1:9" ht="13.5">
      <c r="A7" s="50"/>
      <c r="C7" s="10"/>
      <c r="D7" s="5" t="s">
        <v>70</v>
      </c>
      <c r="E7" s="10"/>
      <c r="F7" s="10"/>
      <c r="G7" s="10"/>
      <c r="H7" s="10"/>
      <c r="I7" s="10"/>
    </row>
    <row r="8" spans="1:10" ht="13.5">
      <c r="A8" s="50"/>
      <c r="B8" s="5" t="s">
        <v>56</v>
      </c>
      <c r="C8" s="5" t="s">
        <v>56</v>
      </c>
      <c r="D8" s="11" t="s">
        <v>71</v>
      </c>
      <c r="E8" s="5" t="s">
        <v>58</v>
      </c>
      <c r="F8" s="5" t="s">
        <v>110</v>
      </c>
      <c r="G8" s="5"/>
      <c r="H8" s="5" t="s">
        <v>59</v>
      </c>
      <c r="I8" s="5" t="s">
        <v>75</v>
      </c>
      <c r="J8" s="5"/>
    </row>
    <row r="9" spans="1:10" ht="13.5">
      <c r="A9" s="50"/>
      <c r="B9" s="5" t="s">
        <v>55</v>
      </c>
      <c r="C9" s="5" t="s">
        <v>57</v>
      </c>
      <c r="D9" s="5" t="s">
        <v>82</v>
      </c>
      <c r="E9" s="5" t="s">
        <v>82</v>
      </c>
      <c r="F9" s="5" t="s">
        <v>63</v>
      </c>
      <c r="G9" s="5"/>
      <c r="H9" s="5" t="s">
        <v>60</v>
      </c>
      <c r="I9" s="5" t="s">
        <v>63</v>
      </c>
      <c r="J9" s="5" t="s">
        <v>61</v>
      </c>
    </row>
    <row r="10" spans="1:10" ht="13.5">
      <c r="A10" s="50"/>
      <c r="B10" s="5" t="s">
        <v>9</v>
      </c>
      <c r="C10" s="5" t="s">
        <v>9</v>
      </c>
      <c r="D10" s="5" t="s">
        <v>9</v>
      </c>
      <c r="E10" s="5" t="s">
        <v>9</v>
      </c>
      <c r="F10" s="5" t="s">
        <v>9</v>
      </c>
      <c r="G10" s="5"/>
      <c r="H10" s="5" t="s">
        <v>9</v>
      </c>
      <c r="I10" s="5" t="s">
        <v>9</v>
      </c>
      <c r="J10" s="5" t="s">
        <v>9</v>
      </c>
    </row>
    <row r="11" ht="13.5">
      <c r="A11" s="50"/>
    </row>
    <row r="12" spans="1:10" ht="13.5">
      <c r="A12" s="50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3.5">
      <c r="A13" s="50" t="s">
        <v>79</v>
      </c>
      <c r="B13" s="21">
        <v>112141</v>
      </c>
      <c r="C13" s="21">
        <v>1314412</v>
      </c>
      <c r="D13" s="21">
        <v>-52030</v>
      </c>
      <c r="E13" s="21">
        <v>30139</v>
      </c>
      <c r="F13" s="21">
        <v>311101</v>
      </c>
      <c r="G13" s="21"/>
      <c r="H13" s="21">
        <v>357599</v>
      </c>
      <c r="I13" s="21">
        <v>919988</v>
      </c>
      <c r="J13" s="21">
        <f>SUM(B13:I13)</f>
        <v>2993350</v>
      </c>
    </row>
    <row r="14" spans="1:10" ht="13.5">
      <c r="A14" s="51" t="s">
        <v>122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50" t="s">
        <v>135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/>
      <c r="H15" s="9">
        <f>11965-1177</f>
        <v>10788</v>
      </c>
      <c r="I15" s="9">
        <v>0</v>
      </c>
      <c r="J15" s="9">
        <f>SUM(B15:I15)</f>
        <v>10788</v>
      </c>
    </row>
    <row r="16" spans="1:10" ht="13.5">
      <c r="A16" s="50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3.5">
      <c r="A17" s="51" t="s">
        <v>117</v>
      </c>
      <c r="B17" s="21">
        <f>SUM(B13:B16)</f>
        <v>112141</v>
      </c>
      <c r="C17" s="21">
        <f>SUM(C13:C16)</f>
        <v>1314412</v>
      </c>
      <c r="D17" s="21">
        <f>SUM(D13:D16)</f>
        <v>-52030</v>
      </c>
      <c r="E17" s="21">
        <f>SUM(E13:E16)</f>
        <v>30139</v>
      </c>
      <c r="F17" s="21">
        <f>SUM(F13:F16)</f>
        <v>311101</v>
      </c>
      <c r="G17" s="21"/>
      <c r="H17" s="21">
        <f>SUM(H13:H16)</f>
        <v>368387</v>
      </c>
      <c r="I17" s="21">
        <f>SUM(I13:I16)</f>
        <v>919988</v>
      </c>
      <c r="J17" s="21">
        <f>SUM(J13:J16)</f>
        <v>3004138</v>
      </c>
    </row>
    <row r="18" spans="1:10" ht="13.5">
      <c r="A18" s="50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3.5">
      <c r="A19" s="50" t="s">
        <v>83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3.5">
      <c r="A20" s="50" t="s">
        <v>84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/>
      <c r="H20" s="22">
        <f>+'Income statement'!F34</f>
        <v>12646</v>
      </c>
      <c r="I20" s="20">
        <v>0</v>
      </c>
      <c r="J20" s="20">
        <f>SUM(B20:I20)</f>
        <v>12646</v>
      </c>
    </row>
    <row r="21" spans="1:10" ht="13.5">
      <c r="A21" s="50"/>
      <c r="B21" s="20"/>
      <c r="C21" s="20"/>
      <c r="D21" s="20"/>
      <c r="E21" s="20"/>
      <c r="F21" s="20"/>
      <c r="G21" s="21"/>
      <c r="H21" s="22"/>
      <c r="I21" s="20"/>
      <c r="J21" s="20"/>
    </row>
    <row r="22" spans="1:10" ht="13.5">
      <c r="A22" s="50" t="s">
        <v>127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/>
      <c r="H22" s="22">
        <v>-35557</v>
      </c>
      <c r="I22" s="20">
        <v>0</v>
      </c>
      <c r="J22" s="20">
        <f>SUM(B22:I22)</f>
        <v>-35557</v>
      </c>
    </row>
    <row r="23" spans="1:10" ht="13.5">
      <c r="A23" s="50"/>
      <c r="B23" s="20"/>
      <c r="C23" s="20"/>
      <c r="D23" s="20"/>
      <c r="E23" s="20"/>
      <c r="F23" s="20"/>
      <c r="G23" s="21"/>
      <c r="H23" s="22"/>
      <c r="I23" s="20"/>
      <c r="J23" s="20"/>
    </row>
    <row r="24" spans="1:10" ht="13.5">
      <c r="A24" s="50" t="s">
        <v>128</v>
      </c>
      <c r="B24" s="20">
        <v>381</v>
      </c>
      <c r="C24" s="20">
        <v>7806</v>
      </c>
      <c r="D24" s="20">
        <v>0</v>
      </c>
      <c r="E24" s="20">
        <v>0</v>
      </c>
      <c r="F24" s="20">
        <v>0</v>
      </c>
      <c r="G24" s="21"/>
      <c r="H24" s="22">
        <v>0</v>
      </c>
      <c r="I24" s="20">
        <v>0</v>
      </c>
      <c r="J24" s="20">
        <f>SUM(B24:I24)</f>
        <v>8187</v>
      </c>
    </row>
    <row r="25" spans="1:10" ht="13.5">
      <c r="A25" s="50"/>
      <c r="B25" s="20"/>
      <c r="C25" s="20"/>
      <c r="D25" s="20"/>
      <c r="E25" s="20"/>
      <c r="F25" s="20"/>
      <c r="G25" s="21"/>
      <c r="H25" s="22"/>
      <c r="I25" s="20"/>
      <c r="J25" s="20"/>
    </row>
    <row r="26" spans="1:10" ht="13.5">
      <c r="A26" s="50" t="s">
        <v>62</v>
      </c>
      <c r="B26" s="20"/>
      <c r="C26" s="20"/>
      <c r="D26" s="21"/>
      <c r="E26" s="21"/>
      <c r="F26" s="21"/>
      <c r="G26" s="21"/>
      <c r="H26" s="21"/>
      <c r="I26" s="21"/>
      <c r="J26" s="20"/>
    </row>
    <row r="27" spans="1:10" ht="13.5">
      <c r="A27" s="50" t="s">
        <v>74</v>
      </c>
      <c r="B27" s="9">
        <v>0</v>
      </c>
      <c r="C27" s="9">
        <v>0</v>
      </c>
      <c r="D27" s="9">
        <v>-1561</v>
      </c>
      <c r="E27" s="9">
        <v>0</v>
      </c>
      <c r="F27" s="9">
        <v>0</v>
      </c>
      <c r="G27" s="9"/>
      <c r="H27" s="9">
        <v>0</v>
      </c>
      <c r="I27" s="9">
        <v>0</v>
      </c>
      <c r="J27" s="9">
        <f>SUM(B27:I27)</f>
        <v>-1561</v>
      </c>
    </row>
    <row r="28" spans="1:10" ht="13.5">
      <c r="A28" s="51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4.25" thickBot="1">
      <c r="A29" s="50" t="s">
        <v>130</v>
      </c>
      <c r="B29" s="23">
        <f>SUM(B17:B27)</f>
        <v>112522</v>
      </c>
      <c r="C29" s="23">
        <f>SUM(C17:C27)</f>
        <v>1322218</v>
      </c>
      <c r="D29" s="23">
        <f>SUM(D17:D27)</f>
        <v>-53591</v>
      </c>
      <c r="E29" s="23">
        <f>SUM(E17:E27)</f>
        <v>30139</v>
      </c>
      <c r="F29" s="23">
        <f>SUM(F17:F27)</f>
        <v>311101</v>
      </c>
      <c r="G29" s="23"/>
      <c r="H29" s="23">
        <f>SUM(H17:H27)</f>
        <v>345476</v>
      </c>
      <c r="I29" s="23">
        <f>SUM(I17:I27)</f>
        <v>919988</v>
      </c>
      <c r="J29" s="23">
        <f>SUM(J17:J27)</f>
        <v>2987853</v>
      </c>
    </row>
    <row r="30" ht="14.25" thickTop="1">
      <c r="A30" s="50"/>
    </row>
    <row r="31" spans="1:10" ht="13.5">
      <c r="A31" s="50"/>
      <c r="J31" s="6"/>
    </row>
    <row r="32" ht="13.5">
      <c r="A32" s="50" t="s">
        <v>111</v>
      </c>
    </row>
    <row r="33" ht="13.5">
      <c r="A33" s="50" t="s">
        <v>112</v>
      </c>
    </row>
    <row r="34" ht="13.5">
      <c r="A34" s="4" t="s">
        <v>113</v>
      </c>
    </row>
    <row r="63" ht="13.5">
      <c r="A63" s="8"/>
    </row>
    <row r="66" ht="13.5">
      <c r="A66" s="4" t="s">
        <v>77</v>
      </c>
    </row>
    <row r="67" ht="13.5">
      <c r="A67" s="4" t="s">
        <v>114</v>
      </c>
    </row>
  </sheetData>
  <mergeCells count="2">
    <mergeCell ref="C5:F5"/>
    <mergeCell ref="H5:I5"/>
  </mergeCells>
  <printOptions/>
  <pageMargins left="0.75" right="0.25" top="1" bottom="0.5" header="0.5" footer="0.25"/>
  <pageSetup fitToHeight="1" fitToWidth="1" horizontalDpi="600" verticalDpi="600" orientation="portrait" paperSize="9" scale="79" r:id="rId1"/>
  <headerFooter alignWithMargins="0">
    <oddHeader>&amp;L&amp;"Courier New,Regular"&amp;12  &amp;UMalaysia Mining Corporation Berhad (30245-H)                         Page 3 of 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52">
      <selection activeCell="D62" sqref="D62"/>
    </sheetView>
  </sheetViews>
  <sheetFormatPr defaultColWidth="9.140625" defaultRowHeight="12.75"/>
  <cols>
    <col min="1" max="1" width="4.00390625" style="15" customWidth="1"/>
    <col min="2" max="2" width="2.57421875" style="15" customWidth="1"/>
    <col min="3" max="3" width="78.8515625" style="15" customWidth="1"/>
    <col min="4" max="4" width="12.421875" style="18" customWidth="1"/>
    <col min="5" max="16384" width="9.140625" style="15" customWidth="1"/>
  </cols>
  <sheetData>
    <row r="1" spans="1:4" s="53" customFormat="1" ht="19.5">
      <c r="A1" s="1" t="s">
        <v>134</v>
      </c>
      <c r="D1" s="54"/>
    </row>
    <row r="2" spans="1:4" s="53" customFormat="1" ht="19.5">
      <c r="A2" s="1" t="s">
        <v>123</v>
      </c>
      <c r="D2" s="54"/>
    </row>
    <row r="3" s="53" customFormat="1" ht="13.5">
      <c r="D3" s="54"/>
    </row>
    <row r="4" s="53" customFormat="1" ht="13.5">
      <c r="D4" s="55" t="s">
        <v>131</v>
      </c>
    </row>
    <row r="5" s="53" customFormat="1" ht="13.5">
      <c r="D5" s="55" t="s">
        <v>86</v>
      </c>
    </row>
    <row r="6" spans="1:7" ht="13.5">
      <c r="A6" s="53"/>
      <c r="D6" s="75" t="s">
        <v>125</v>
      </c>
      <c r="F6" s="14"/>
      <c r="G6" s="14"/>
    </row>
    <row r="7" spans="1:7" ht="13.5">
      <c r="A7" s="17"/>
      <c r="B7" s="17"/>
      <c r="C7" s="17"/>
      <c r="D7" s="55" t="s">
        <v>9</v>
      </c>
      <c r="F7" s="14"/>
      <c r="G7" s="14"/>
    </row>
    <row r="8" spans="1:7" ht="13.5">
      <c r="A8" s="56" t="s">
        <v>89</v>
      </c>
      <c r="B8" s="17"/>
      <c r="C8" s="17"/>
      <c r="F8" s="14"/>
      <c r="G8" s="14"/>
    </row>
    <row r="9" spans="1:4" ht="13.5">
      <c r="A9" s="15" t="s">
        <v>20</v>
      </c>
      <c r="D9" s="30">
        <v>52817</v>
      </c>
    </row>
    <row r="10" spans="1:4" ht="13.5">
      <c r="A10" s="15" t="s">
        <v>47</v>
      </c>
      <c r="D10" s="30"/>
    </row>
    <row r="11" spans="2:4" ht="13.5">
      <c r="B11" s="15" t="s">
        <v>21</v>
      </c>
      <c r="D11" s="31">
        <v>113964</v>
      </c>
    </row>
    <row r="12" spans="2:4" ht="13.5">
      <c r="B12" s="15" t="s">
        <v>41</v>
      </c>
      <c r="D12" s="31">
        <v>88368</v>
      </c>
    </row>
    <row r="13" spans="2:4" ht="13.5">
      <c r="B13" s="15" t="s">
        <v>42</v>
      </c>
      <c r="D13" s="31">
        <v>-5089</v>
      </c>
    </row>
    <row r="14" spans="2:4" ht="13.5">
      <c r="B14" s="15" t="s">
        <v>43</v>
      </c>
      <c r="D14" s="31">
        <v>-58182</v>
      </c>
    </row>
    <row r="15" spans="2:4" ht="13.5">
      <c r="B15" s="15" t="s">
        <v>87</v>
      </c>
      <c r="D15" s="44">
        <v>-49736</v>
      </c>
    </row>
    <row r="16" ht="13.5">
      <c r="D16" s="31"/>
    </row>
    <row r="17" spans="1:4" ht="13.5">
      <c r="A17" s="15" t="s">
        <v>48</v>
      </c>
      <c r="D17" s="30">
        <f>SUM(D9:D15)</f>
        <v>142142</v>
      </c>
    </row>
    <row r="18" spans="1:4" ht="13.5">
      <c r="A18" s="15" t="s">
        <v>49</v>
      </c>
      <c r="D18" s="30"/>
    </row>
    <row r="19" spans="2:4" ht="13.5">
      <c r="B19" s="15" t="s">
        <v>22</v>
      </c>
      <c r="D19" s="30">
        <v>-72339</v>
      </c>
    </row>
    <row r="20" spans="2:4" ht="13.5">
      <c r="B20" s="15" t="s">
        <v>23</v>
      </c>
      <c r="D20" s="44">
        <v>4563</v>
      </c>
    </row>
    <row r="21" ht="13.5">
      <c r="D21" s="31"/>
    </row>
    <row r="22" spans="1:4" ht="13.5">
      <c r="A22" s="15" t="s">
        <v>100</v>
      </c>
      <c r="D22" s="34">
        <f>SUM(D17:D20)</f>
        <v>74366</v>
      </c>
    </row>
    <row r="23" spans="1:4" ht="13.5">
      <c r="A23" s="15" t="s">
        <v>25</v>
      </c>
      <c r="D23" s="34">
        <f>-D12</f>
        <v>-88368</v>
      </c>
    </row>
    <row r="24" spans="1:4" ht="13.5">
      <c r="A24" s="15" t="s">
        <v>24</v>
      </c>
      <c r="D24" s="32">
        <v>-14172</v>
      </c>
    </row>
    <row r="25" ht="13.5">
      <c r="D25" s="34"/>
    </row>
    <row r="26" spans="1:4" ht="13.5">
      <c r="A26" s="53" t="s">
        <v>90</v>
      </c>
      <c r="D26" s="70">
        <f>SUM(D22:D24)</f>
        <v>-28174</v>
      </c>
    </row>
    <row r="27" ht="13.5">
      <c r="D27" s="34"/>
    </row>
    <row r="28" spans="1:4" ht="13.5">
      <c r="A28" s="53" t="s">
        <v>91</v>
      </c>
      <c r="D28" s="34"/>
    </row>
    <row r="29" spans="1:4" ht="13.5">
      <c r="A29" s="15" t="s">
        <v>133</v>
      </c>
      <c r="D29" s="34">
        <v>-16975</v>
      </c>
    </row>
    <row r="30" spans="1:4" ht="13.5">
      <c r="A30" s="15" t="s">
        <v>46</v>
      </c>
      <c r="D30" s="34">
        <v>-159752</v>
      </c>
    </row>
    <row r="31" spans="1:4" ht="13.5">
      <c r="A31" s="15" t="s">
        <v>140</v>
      </c>
      <c r="D31" s="34">
        <v>-712</v>
      </c>
    </row>
    <row r="32" spans="1:4" ht="13.5">
      <c r="A32" s="15" t="s">
        <v>45</v>
      </c>
      <c r="D32" s="30">
        <v>423</v>
      </c>
    </row>
    <row r="33" spans="1:4" ht="13.5">
      <c r="A33" s="15" t="s">
        <v>26</v>
      </c>
      <c r="D33" s="30">
        <f>-D13</f>
        <v>5089</v>
      </c>
    </row>
    <row r="34" spans="1:4" ht="13.5">
      <c r="A34" s="15" t="s">
        <v>44</v>
      </c>
      <c r="D34" s="31">
        <f>-D14</f>
        <v>58182</v>
      </c>
    </row>
    <row r="35" spans="1:4" ht="13.5">
      <c r="A35" s="15" t="s">
        <v>92</v>
      </c>
      <c r="D35" s="32">
        <v>-902</v>
      </c>
    </row>
    <row r="36" ht="13.5">
      <c r="D36" s="33"/>
    </row>
    <row r="37" spans="1:4" ht="13.5">
      <c r="A37" s="53" t="s">
        <v>101</v>
      </c>
      <c r="D37" s="70">
        <f>SUM(D29:D35)</f>
        <v>-114647</v>
      </c>
    </row>
    <row r="38" spans="1:4" ht="13.5">
      <c r="A38" s="53"/>
      <c r="B38" s="53"/>
      <c r="D38" s="34"/>
    </row>
    <row r="39" spans="1:4" ht="13.5">
      <c r="A39" s="53" t="s">
        <v>93</v>
      </c>
      <c r="D39" s="34"/>
    </row>
    <row r="40" spans="1:4" ht="13.5">
      <c r="A40" s="15" t="s">
        <v>94</v>
      </c>
      <c r="D40" s="34">
        <f>132402-419</f>
        <v>131983</v>
      </c>
    </row>
    <row r="41" spans="1:4" ht="13.5">
      <c r="A41" s="15" t="s">
        <v>95</v>
      </c>
      <c r="D41" s="34">
        <v>-1000</v>
      </c>
    </row>
    <row r="42" spans="1:4" ht="13.5">
      <c r="A42" s="15" t="s">
        <v>136</v>
      </c>
      <c r="D42" s="34">
        <v>-4500</v>
      </c>
    </row>
    <row r="43" spans="1:4" ht="13.5">
      <c r="A43" s="15" t="s">
        <v>96</v>
      </c>
      <c r="D43" s="32">
        <v>-2214</v>
      </c>
    </row>
    <row r="44" ht="13.5">
      <c r="D44" s="34"/>
    </row>
    <row r="45" spans="1:4" ht="13.5">
      <c r="A45" s="53" t="s">
        <v>102</v>
      </c>
      <c r="D45" s="70">
        <f>SUM(D40:D44)</f>
        <v>124269</v>
      </c>
    </row>
    <row r="46" spans="1:4" ht="13.5">
      <c r="A46" s="53"/>
      <c r="B46" s="53"/>
      <c r="D46" s="34"/>
    </row>
    <row r="47" spans="1:4" ht="13.5">
      <c r="A47" s="15" t="s">
        <v>137</v>
      </c>
      <c r="D47" s="34">
        <f>+D26+D37+D45</f>
        <v>-18552</v>
      </c>
    </row>
    <row r="48" spans="1:4" ht="13.5">
      <c r="A48" s="15" t="s">
        <v>97</v>
      </c>
      <c r="D48" s="34">
        <v>-1561</v>
      </c>
    </row>
    <row r="49" spans="1:4" ht="13.5">
      <c r="A49" s="15" t="s">
        <v>98</v>
      </c>
      <c r="D49" s="32">
        <v>501399</v>
      </c>
    </row>
    <row r="50" ht="13.5">
      <c r="D50" s="33"/>
    </row>
    <row r="51" spans="1:4" ht="14.25" thickBot="1">
      <c r="A51" s="53" t="s">
        <v>99</v>
      </c>
      <c r="D51" s="73">
        <f>SUM(D47:D49)</f>
        <v>481286</v>
      </c>
    </row>
    <row r="52" spans="1:4" ht="14.25" thickTop="1">
      <c r="A52" s="56"/>
      <c r="B52" s="56"/>
      <c r="C52" s="56"/>
      <c r="D52" s="34"/>
    </row>
    <row r="53" spans="1:4" ht="13.5">
      <c r="A53" s="56" t="s">
        <v>50</v>
      </c>
      <c r="B53" s="56"/>
      <c r="C53" s="56"/>
      <c r="D53" s="34"/>
    </row>
    <row r="54" spans="1:4" ht="13.5">
      <c r="A54" s="56"/>
      <c r="B54" s="17" t="s">
        <v>51</v>
      </c>
      <c r="C54" s="56"/>
      <c r="D54" s="34">
        <f>+'Balance sheet'!F20</f>
        <v>483896</v>
      </c>
    </row>
    <row r="55" spans="1:4" ht="13.5">
      <c r="A55" s="56"/>
      <c r="B55" s="17" t="s">
        <v>52</v>
      </c>
      <c r="C55" s="56"/>
      <c r="D55" s="34">
        <f>-2191-43-376</f>
        <v>-2610</v>
      </c>
    </row>
    <row r="56" spans="1:4" ht="14.25" thickBot="1">
      <c r="A56" s="56"/>
      <c r="B56" s="17"/>
      <c r="C56" s="56"/>
      <c r="D56" s="71">
        <f>SUM(D54:D55)</f>
        <v>481286</v>
      </c>
    </row>
    <row r="57" spans="1:4" ht="14.25" thickTop="1">
      <c r="A57" s="56"/>
      <c r="B57" s="17"/>
      <c r="C57" s="56"/>
      <c r="D57" s="72"/>
    </row>
    <row r="58" ht="13.5">
      <c r="A58" s="15" t="s">
        <v>115</v>
      </c>
    </row>
    <row r="59" ht="13.5">
      <c r="A59" s="15" t="s">
        <v>106</v>
      </c>
    </row>
  </sheetData>
  <printOptions/>
  <pageMargins left="0.75" right="0.5" top="1" bottom="0.5" header="0.5" footer="0.25"/>
  <pageSetup fitToHeight="1" fitToWidth="1" horizontalDpi="600" verticalDpi="600" orientation="portrait" paperSize="9" scale="93" r:id="rId1"/>
  <headerFooter alignWithMargins="0">
    <oddHeader>&amp;L&amp;"Courier New,Regular"&amp;12&amp;UMalaysia Mining Corporation Berhad (30245-H)                Page 4 of 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MMCB</cp:lastModifiedBy>
  <cp:lastPrinted>2003-09-25T08:19:24Z</cp:lastPrinted>
  <dcterms:created xsi:type="dcterms:W3CDTF">2001-05-23T03:51:52Z</dcterms:created>
  <dcterms:modified xsi:type="dcterms:W3CDTF">2003-09-25T08:19:31Z</dcterms:modified>
  <cp:category/>
  <cp:version/>
  <cp:contentType/>
  <cp:contentStatus/>
</cp:coreProperties>
</file>